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YOL RAPORLARI\YOL RAPORU 2025\NİSAN 2025\"/>
    </mc:Choice>
  </mc:AlternateContent>
  <xr:revisionPtr revIDLastSave="0" documentId="13_ncr:1_{5F387C04-5CE8-43CA-A4AF-15717F37F5B5}" xr6:coauthVersionLast="47" xr6:coauthVersionMax="47" xr10:uidLastSave="{00000000-0000-0000-0000-000000000000}"/>
  <bookViews>
    <workbookView xWindow="-120" yWindow="-120" windowWidth="29040" windowHeight="1572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G19" i="1"/>
  <c r="K19" i="1" s="1"/>
  <c r="G18" i="1"/>
  <c r="K18" i="1" s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C36" i="1"/>
  <c r="E27" i="1"/>
  <c r="K22" i="1"/>
</calcChain>
</file>

<file path=xl/sharedStrings.xml><?xml version="1.0" encoding="utf-8"?>
<sst xmlns="http://schemas.openxmlformats.org/spreadsheetml/2006/main" count="54" uniqueCount="47">
  <si>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</si>
  <si>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</si>
  <si>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</si>
  <si>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</si>
  <si>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</si>
  <si>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</si>
  <si>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</si>
  <si>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</si>
  <si>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</si>
  <si>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</si>
  <si>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</si>
  <si>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</si>
  <si>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</si>
  <si>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</si>
  <si>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</si>
  <si>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</si>
  <si>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</si>
  <si>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</si>
  <si>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</si>
  <si>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</si>
  <si>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</si>
  <si>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</si>
  <si>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</si>
  <si>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</si>
  <si>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</si>
  <si>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</si>
  <si>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</si>
  <si>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</si>
  <si>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</si>
  <si>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</si>
  <si>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</si>
  <si>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</si>
  <si>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</si>
  <si>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</si>
  <si>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</si>
  <si>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BAKİYE</t>
  </si>
  <si>
    <t>KONAKLAMA</t>
  </si>
  <si>
    <t>HGS</t>
  </si>
  <si>
    <t>EGE SEFERİ</t>
  </si>
  <si>
    <t>AKBAY TENEKECİLİK</t>
  </si>
  <si>
    <t>ALİ MUSTAFA ÖZDEMİR</t>
  </si>
  <si>
    <t>AHMET KOÇAK</t>
  </si>
  <si>
    <t>MEHMET KALENDER</t>
  </si>
  <si>
    <t>ZİRVE ÇATI</t>
  </si>
  <si>
    <t>KARACAN BORU</t>
  </si>
  <si>
    <t>ADBLUE</t>
  </si>
  <si>
    <t>42 ATG 309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</si>
</sst>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3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G14" sqref="G14"/>
    </sheetView>
  </sheetViews>
  <sheetFormatPr defaultRowHeight="15" x14ac:dyDescent="0.25"/>
  <cols>
    <col min="1" max="2" width="14.7109375" customWidth="1"/>
    <col min="3" max="3" width="12.42578125" bestFit="1" customWidth="1"/>
    <col min="4" max="4" width="11.85546875" customWidth="1"/>
    <col min="5" max="5" width="13.85546875" customWidth="1"/>
    <col min="6" max="6" width="1.14062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4" t="s">
        <v>31</v>
      </c>
      <c r="C2" s="55"/>
      <c r="D2" s="2" t="s">
        <v>2</v>
      </c>
      <c r="E2" s="56" t="s">
        <v>38</v>
      </c>
      <c r="F2" s="56"/>
      <c r="G2" s="56"/>
      <c r="H2" s="56"/>
      <c r="I2" s="56"/>
      <c r="J2" s="56"/>
      <c r="K2" s="3" t="s">
        <v>3</v>
      </c>
      <c r="L2" s="4">
        <f ca="1">TODAY()</f>
        <v>45775</v>
      </c>
      <c r="M2" s="1"/>
      <c r="N2" s="1"/>
      <c r="O2" s="1"/>
      <c r="P2" s="1"/>
      <c r="Q2" s="1"/>
      <c r="R2" s="1"/>
    </row>
    <row r="3" spans="1:27" x14ac:dyDescent="0.25">
      <c r="A3" s="57" t="s">
        <v>4</v>
      </c>
      <c r="B3" s="57"/>
      <c r="C3" s="57"/>
      <c r="D3" s="57"/>
      <c r="E3" s="57"/>
      <c r="F3" s="6"/>
      <c r="G3" s="57" t="s">
        <v>5</v>
      </c>
      <c r="H3" s="57"/>
      <c r="I3" s="57"/>
      <c r="J3" s="57"/>
      <c r="K3" s="57"/>
      <c r="L3" s="57"/>
      <c r="M3" s="1"/>
      <c r="N3" s="1"/>
      <c r="O3" s="1"/>
      <c r="P3" s="1"/>
      <c r="Q3" s="1"/>
      <c r="R3" s="1"/>
    </row>
    <row r="4" spans="1:27" x14ac:dyDescent="0.25">
      <c r="A4" s="51" t="s">
        <v>6</v>
      </c>
      <c r="B4" s="52"/>
      <c r="C4" s="7" t="s">
        <v>7</v>
      </c>
      <c r="D4" s="7" t="s">
        <v>8</v>
      </c>
      <c r="E4" s="7" t="s">
        <v>35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49" t="s">
        <v>39</v>
      </c>
      <c r="B5" s="50"/>
      <c r="C5" s="48">
        <v>45772</v>
      </c>
      <c r="D5" s="11"/>
      <c r="E5" s="12">
        <v>6500</v>
      </c>
      <c r="F5" s="1"/>
      <c r="G5" s="13" t="str">
        <f t="shared" ref="G5" si="0">IF(A5="","",(A5))</f>
        <v>AKBAY TENEKECİLİK</v>
      </c>
      <c r="H5" s="12">
        <v>6500</v>
      </c>
      <c r="I5" s="12"/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9" t="s">
        <v>40</v>
      </c>
      <c r="B6" s="50"/>
      <c r="C6" s="48">
        <v>45772</v>
      </c>
      <c r="D6" s="11"/>
      <c r="E6" s="12">
        <v>59700</v>
      </c>
      <c r="F6" s="1"/>
      <c r="G6" s="13" t="str">
        <f>IF(A6="","",(A6))</f>
        <v>ALİ MUSTAFA ÖZDEMİR</v>
      </c>
      <c r="H6" s="12">
        <v>30000</v>
      </c>
      <c r="I6" s="12"/>
      <c r="J6" s="12"/>
      <c r="K6" s="12">
        <f t="shared" ref="K6:K19" si="1">IF(G6="","",SUM(E6-H6-I6-J6))</f>
        <v>29700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9" t="s">
        <v>41</v>
      </c>
      <c r="B7" s="50"/>
      <c r="C7" s="48">
        <v>45772</v>
      </c>
      <c r="D7" s="11"/>
      <c r="E7" s="12">
        <v>7150</v>
      </c>
      <c r="F7" s="1"/>
      <c r="G7" s="13" t="str">
        <f>IF(A7="","",(A7))</f>
        <v>AHMET KOÇAK</v>
      </c>
      <c r="H7" s="12">
        <v>7150</v>
      </c>
      <c r="I7" s="12"/>
      <c r="J7" s="12"/>
      <c r="K7" s="12">
        <f t="shared" si="1"/>
        <v>0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9" t="s">
        <v>42</v>
      </c>
      <c r="B8" s="50"/>
      <c r="C8" s="48">
        <v>45772</v>
      </c>
      <c r="D8" s="11"/>
      <c r="E8" s="12">
        <v>16030</v>
      </c>
      <c r="F8" s="1"/>
      <c r="G8" s="13" t="str">
        <f t="shared" ref="G8:G19" si="3">IF(A8="","",(A8))</f>
        <v>MEHMET KALENDER</v>
      </c>
      <c r="H8" s="12">
        <v>10000</v>
      </c>
      <c r="I8" s="12"/>
      <c r="J8" s="12"/>
      <c r="K8" s="12">
        <f t="shared" si="1"/>
        <v>6030</v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9" t="s">
        <v>43</v>
      </c>
      <c r="B9" s="50"/>
      <c r="C9" s="48">
        <v>45772</v>
      </c>
      <c r="D9" s="11"/>
      <c r="E9" s="12">
        <v>34100</v>
      </c>
      <c r="F9" s="1"/>
      <c r="G9" s="13" t="str">
        <f t="shared" si="3"/>
        <v>ZİRVE ÇATI</v>
      </c>
      <c r="H9" s="12"/>
      <c r="I9" s="12"/>
      <c r="J9" s="12"/>
      <c r="K9" s="12">
        <f t="shared" si="1"/>
        <v>34100</v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9" t="s">
        <v>44</v>
      </c>
      <c r="B10" s="50"/>
      <c r="C10" s="48">
        <v>45772</v>
      </c>
      <c r="D10" s="11"/>
      <c r="E10" s="12">
        <v>22875</v>
      </c>
      <c r="F10" s="1"/>
      <c r="G10" s="13" t="str">
        <f t="shared" si="3"/>
        <v>KARACAN BORU</v>
      </c>
      <c r="H10" s="12">
        <v>22875</v>
      </c>
      <c r="I10" s="12"/>
      <c r="J10" s="12"/>
      <c r="K10" s="12">
        <f t="shared" si="1"/>
        <v>0</v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9"/>
      <c r="B11" s="5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9"/>
      <c r="B12" s="5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9"/>
      <c r="B13" s="5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9"/>
      <c r="B14" s="5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9"/>
      <c r="B15" s="5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9"/>
      <c r="B16" s="5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9"/>
      <c r="B17" s="5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9"/>
      <c r="B18" s="5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9"/>
      <c r="B19" s="5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9"/>
      <c r="B20" s="50"/>
      <c r="C20" s="10"/>
      <c r="D20" s="11"/>
      <c r="E20" s="11"/>
      <c r="F20" s="1"/>
      <c r="G20" s="14" t="s">
        <v>15</v>
      </c>
      <c r="H20" s="15">
        <v>6075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9"/>
      <c r="B21" s="5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46</v>
      </c>
      <c r="C22" s="27"/>
      <c r="D22" s="16" t="s">
        <v>16</v>
      </c>
      <c r="E22" s="17">
        <f>SUM(E5:E21)</f>
        <v>146355</v>
      </c>
      <c r="F22" s="1"/>
      <c r="G22" s="16" t="s">
        <v>16</v>
      </c>
      <c r="H22" s="17"/>
      <c r="I22" s="17">
        <f>SUM(I5:I21)</f>
        <v>0</v>
      </c>
      <c r="J22" s="17">
        <f>SUM(J5:J21)</f>
        <v>0</v>
      </c>
      <c r="K22" s="17">
        <f>SUM(K5:K21)</f>
        <v>69830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7" t="s">
        <v>9</v>
      </c>
      <c r="B24" s="57"/>
      <c r="C24" s="5" t="s">
        <v>17</v>
      </c>
      <c r="D24" s="5" t="s">
        <v>18</v>
      </c>
      <c r="E24" s="5" t="s">
        <v>19</v>
      </c>
      <c r="F24" s="1"/>
      <c r="G24" s="57" t="s">
        <v>20</v>
      </c>
      <c r="H24" s="57"/>
      <c r="I24" s="57"/>
      <c r="J24" s="57"/>
      <c r="K24" s="57"/>
      <c r="L24" s="1"/>
      <c r="M24" s="1"/>
      <c r="N24" s="1"/>
      <c r="O24" s="1"/>
      <c r="P24" s="1"/>
      <c r="Q24" s="1"/>
      <c r="R24" s="1"/>
    </row>
    <row r="25" spans="1:18" x14ac:dyDescent="0.25">
      <c r="A25" s="58" t="s">
        <v>21</v>
      </c>
      <c r="B25" s="58"/>
      <c r="C25" s="18"/>
      <c r="D25" s="18"/>
      <c r="E25" s="19" t="str">
        <f>IF(C25="","",SUM(D25-C25))</f>
        <v/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8" t="s">
        <v>24</v>
      </c>
      <c r="B26" s="58"/>
      <c r="C26" s="20">
        <v>5135</v>
      </c>
      <c r="D26" s="21"/>
      <c r="E26" s="20" t="e">
        <f>IF(C26="","",SUM(C26/E25))</f>
        <v>#VALUE!</v>
      </c>
      <c r="F26" s="1"/>
      <c r="G26" s="11" t="s">
        <v>25</v>
      </c>
      <c r="H26" s="12">
        <v>5135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8" t="s">
        <v>26</v>
      </c>
      <c r="B27" s="58"/>
      <c r="C27" s="20">
        <v>6075</v>
      </c>
      <c r="D27" s="21"/>
      <c r="E27" s="22">
        <f>SUM(C27/E22)</f>
        <v>4.1508660448908476E-2</v>
      </c>
      <c r="F27" s="1"/>
      <c r="G27" s="11" t="s">
        <v>27</v>
      </c>
      <c r="H27" s="12">
        <v>765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36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1" t="s">
        <v>28</v>
      </c>
      <c r="B29" s="62"/>
      <c r="C29" s="63"/>
      <c r="D29" s="1"/>
      <c r="E29" s="1"/>
      <c r="F29" s="1"/>
      <c r="G29" s="11" t="s">
        <v>37</v>
      </c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4"/>
      <c r="B30" s="65"/>
      <c r="C30" s="12"/>
      <c r="D30" s="1"/>
      <c r="E30" s="1"/>
      <c r="F30" s="1"/>
      <c r="G30" s="11" t="s">
        <v>45</v>
      </c>
      <c r="H30" s="12">
        <v>175</v>
      </c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4"/>
      <c r="B31" s="6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4"/>
      <c r="B32" s="6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4"/>
      <c r="B33" s="65"/>
      <c r="C33" s="12"/>
      <c r="D33" s="1"/>
      <c r="E33" s="1"/>
      <c r="F33" s="1"/>
      <c r="G33" s="16" t="s">
        <v>16</v>
      </c>
      <c r="H33" s="17">
        <v>6075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6" t="s">
        <v>16</v>
      </c>
      <c r="B34" s="67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8" t="s">
        <v>29</v>
      </c>
      <c r="B36" s="68"/>
      <c r="C36" s="15">
        <f>SUM(H36+C34)</f>
        <v>76252</v>
      </c>
      <c r="D36" s="1"/>
      <c r="E36" s="1"/>
      <c r="F36" s="1"/>
      <c r="G36" s="26" t="s">
        <v>30</v>
      </c>
      <c r="H36" s="15">
        <v>76252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17.25" customHeight="1" x14ac:dyDescent="0.25">
      <c r="A37" s="1"/>
      <c r="B37" s="1"/>
      <c r="C37" s="1"/>
      <c r="D37" s="1"/>
      <c r="E37" s="1"/>
      <c r="F37" s="1"/>
      <c r="G37" s="1"/>
      <c r="H37" s="69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9"/>
      <c r="B38" s="59"/>
      <c r="C38" s="1"/>
      <c r="D38" s="1"/>
      <c r="E38" s="1"/>
      <c r="F38" s="1"/>
      <c r="G38" s="1"/>
      <c r="H38" s="1"/>
      <c r="I38" s="1"/>
      <c r="J38" s="1"/>
      <c r="K38" s="60" t="s">
        <v>31</v>
      </c>
      <c r="L38" s="60"/>
      <c r="M38" s="1"/>
      <c r="N38" s="1"/>
      <c r="O38" s="1"/>
      <c r="P38" s="1"/>
      <c r="Q38" s="1"/>
      <c r="R38" s="1"/>
    </row>
    <row r="39" spans="1:18" x14ac:dyDescent="0.25">
      <c r="A39" s="60" t="s">
        <v>32</v>
      </c>
      <c r="B39" s="60"/>
      <c r="C39" s="1"/>
      <c r="D39" s="1"/>
      <c r="E39" s="1"/>
      <c r="F39" s="1"/>
      <c r="G39" s="1"/>
      <c r="H39" s="1"/>
      <c r="I39" s="1"/>
      <c r="J39" s="1"/>
      <c r="K39" s="60" t="s">
        <v>33</v>
      </c>
      <c r="L39" s="60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MUHASEBE</cp:lastModifiedBy>
  <cp:lastPrinted>2024-09-30T05:57:09Z</cp:lastPrinted>
  <dcterms:created xsi:type="dcterms:W3CDTF">2022-08-24T05:29:34Z</dcterms:created>
  <dcterms:modified xsi:type="dcterms:W3CDTF">2025-04-28T07:01:03Z</dcterms:modified>
</cp:coreProperties>
</file>